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K:\Pornpimol\00_\HRDI\_0.ฐานข้อมูลกลาง\_เอกสาร\15.ถ่ายทอดองค์ความรู้\"/>
    </mc:Choice>
  </mc:AlternateContent>
  <xr:revisionPtr revIDLastSave="0" documentId="8_{19D4D938-2F89-41BB-9668-3DE3C1750EC3}" xr6:coauthVersionLast="47" xr6:coauthVersionMax="47" xr10:uidLastSave="{00000000-0000-0000-0000-000000000000}"/>
  <bookViews>
    <workbookView xWindow="-98" yWindow="-98" windowWidth="21795" windowHeight="12975" activeTab="1" xr2:uid="{711F8A81-4C4A-4A21-BA66-DB17795B3DA7}"/>
  </bookViews>
  <sheets>
    <sheet name="ตัวอย่าง" sheetId="1" r:id="rId1"/>
    <sheet name="คำนว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K26" i="2"/>
  <c r="K23" i="2"/>
  <c r="I23" i="2"/>
  <c r="J19" i="2"/>
  <c r="J16" i="2"/>
  <c r="J7" i="2"/>
  <c r="J15" i="2" s="1"/>
  <c r="J14" i="2"/>
  <c r="J12" i="2"/>
  <c r="G9" i="2"/>
  <c r="G10" i="2" s="1"/>
  <c r="G4" i="2"/>
  <c r="G5" i="2" s="1"/>
  <c r="D3" i="2"/>
</calcChain>
</file>

<file path=xl/sharedStrings.xml><?xml version="1.0" encoding="utf-8"?>
<sst xmlns="http://schemas.openxmlformats.org/spreadsheetml/2006/main" count="130" uniqueCount="104">
  <si>
    <t>คำนวนขนาดท่อต่อการส่งน้ำ</t>
  </si>
  <si>
    <t>h=60m</t>
  </si>
  <si>
    <t>D=?</t>
  </si>
  <si>
    <t>h=640m</t>
  </si>
  <si>
    <t>L</t>
  </si>
  <si>
    <t>L=</t>
  </si>
  <si>
    <t>v=Q/A</t>
  </si>
  <si>
    <t>Q</t>
  </si>
  <si>
    <t>D</t>
  </si>
  <si>
    <r>
      <t>D</t>
    </r>
    <r>
      <rPr>
        <vertAlign val="superscript"/>
        <sz val="11"/>
        <color theme="1"/>
        <rFont val="Aptos Narrow"/>
        <family val="2"/>
        <scheme val="minor"/>
      </rPr>
      <t>2</t>
    </r>
  </si>
  <si>
    <t>ถ้าเลือกท่อขนาด 2นิ้ว</t>
  </si>
  <si>
    <t>= 5.08 cm</t>
  </si>
  <si>
    <t>=0.05m</t>
  </si>
  <si>
    <t>=0.018x</t>
  </si>
  <si>
    <t>x 1</t>
  </si>
  <si>
    <t>2x9.81</t>
  </si>
  <si>
    <t>Q=?</t>
  </si>
  <si>
    <t>v=Qt</t>
  </si>
  <si>
    <t>ขนาดสระ</t>
  </si>
  <si>
    <t>10x24x2</t>
  </si>
  <si>
    <t>=480 ลบ.ม.</t>
  </si>
  <si>
    <t>=240 ลบ.ม./ วัน</t>
  </si>
  <si>
    <t>ถ้าต้องการ Q=480   ลบ.ม./ 2 วัน</t>
  </si>
  <si>
    <t>=0.0027</t>
  </si>
  <si>
    <t>ลบ.ม./ วินาที</t>
  </si>
  <si>
    <t>1วัน=86,400 วินาที</t>
  </si>
  <si>
    <t>=3 ลิตร/ วินาที</t>
  </si>
  <si>
    <t>กรณีใช้ท่อ 2 นิ้ว</t>
  </si>
  <si>
    <t>Q=FlowRate</t>
  </si>
  <si>
    <t>A=FlowArea</t>
  </si>
  <si>
    <t>V=FlowVelocity</t>
  </si>
  <si>
    <t>A=</t>
  </si>
  <si>
    <t>=0.00196</t>
  </si>
  <si>
    <t>ตารางเมตร</t>
  </si>
  <si>
    <t>Q=VA</t>
  </si>
  <si>
    <t>V=Q/A</t>
  </si>
  <si>
    <t>=1.38 เมตร/วินาที</t>
  </si>
  <si>
    <t>Darcy Weichbach</t>
  </si>
  <si>
    <t>0.05x2x9.81</t>
  </si>
  <si>
    <r>
      <t>=0.018 x640x(1.38)</t>
    </r>
    <r>
      <rPr>
        <vertAlign val="superscript"/>
        <sz val="11"/>
        <color theme="1"/>
        <rFont val="Aptos Narrow"/>
        <family val="2"/>
        <scheme val="minor"/>
      </rPr>
      <t>2</t>
    </r>
  </si>
  <si>
    <t>=22 m</t>
  </si>
  <si>
    <t>=22.36m</t>
  </si>
  <si>
    <t xml:space="preserve">&lt;60 m </t>
  </si>
  <si>
    <t>แสดงว่าใช้ท่อ2 นิ้ว ได้</t>
  </si>
  <si>
    <t>กรณีใช้ท่อ 1 นิ้วครึ่ง</t>
  </si>
  <si>
    <t>=0.038 m</t>
  </si>
  <si>
    <t>=3.8 cm</t>
  </si>
  <si>
    <t>=0.05 m</t>
  </si>
  <si>
    <t>=5.08 cm</t>
  </si>
  <si>
    <t>=0.001133</t>
  </si>
  <si>
    <t>=2.38 เมตร/วินาที</t>
  </si>
  <si>
    <r>
      <t>=0.018 x640x(2.38)</t>
    </r>
    <r>
      <rPr>
        <vertAlign val="superscript"/>
        <sz val="11"/>
        <color theme="1"/>
        <rFont val="Aptos Narrow"/>
        <family val="2"/>
        <scheme val="minor"/>
      </rPr>
      <t>2</t>
    </r>
  </si>
  <si>
    <t>0.038x2x9.81</t>
  </si>
  <si>
    <t>=87.52m</t>
  </si>
  <si>
    <t>=87 .6m</t>
  </si>
  <si>
    <t xml:space="preserve">&gt;60 m </t>
  </si>
  <si>
    <t>แสดงว่าใช้ท่อ1.5 นิ้ว ใช้ไม่ได้</t>
  </si>
  <si>
    <t>ต้องการน้ำ/</t>
  </si>
  <si>
    <t>สระขนาดกี่ลูกบาศก์เมตร</t>
  </si>
  <si>
    <t>ต้องการน้ำเต็มสระใช้เวลากี่วัน</t>
  </si>
  <si>
    <t>หรือต้องการน้ำกี่ลบม./วัน</t>
  </si>
  <si>
    <t>ต้องการประเมินใช้ท่อกี่นิ้ว</t>
  </si>
  <si>
    <t>ระยะท่อจากฝายมาถึงสระ</t>
  </si>
  <si>
    <t>2 1/2 (63.5 มิลลิเมตร)</t>
  </si>
  <si>
    <t>3 (76.2 มิลลิเมตร)</t>
  </si>
  <si>
    <t>4 (101.6 มิลลิเมตร)</t>
  </si>
  <si>
    <t>5 (127.0 มิลลิเมตร)</t>
  </si>
  <si>
    <t>1 (25 มิลลิเมตร)</t>
  </si>
  <si>
    <t>1 1/2 (38.1 มิลลิเมตร)</t>
  </si>
  <si>
    <t>6 (152.4 มิลลิเมตร)</t>
  </si>
  <si>
    <t>8 (203.2 มิลลิเมตร)</t>
  </si>
  <si>
    <t>10 (254.0 มิลลิเมตร)</t>
  </si>
  <si>
    <t>12 (304.8 มิลลิเมตร)</t>
  </si>
  <si>
    <t>2 (50.8 มิลลิเมตร)</t>
  </si>
  <si>
    <t>ต้องการ Q</t>
  </si>
  <si>
    <t>ลบ.ม./วินาที</t>
  </si>
  <si>
    <t>ลิตร/วินาที</t>
  </si>
  <si>
    <t>V=</t>
  </si>
  <si>
    <t>เลือกวิธีใดก็ได้</t>
  </si>
  <si>
    <t>ต้องการ Q=</t>
  </si>
  <si>
    <t>เมตร/วินาที</t>
  </si>
  <si>
    <t>ท่อPVC</t>
  </si>
  <si>
    <t>กรณีแนวดิ่ง</t>
  </si>
  <si>
    <t>H</t>
  </si>
  <si>
    <t>เลือกขนาดท่อ</t>
  </si>
  <si>
    <t>การสูญเสียในระบบท่อ</t>
  </si>
  <si>
    <t>ความสูงที่ต้องการอย่างน้อย</t>
  </si>
  <si>
    <t>เมตร</t>
  </si>
  <si>
    <t>มาลองคำนวณขนาดและระยะที่จะส่งน้ำกันเลย…..</t>
  </si>
  <si>
    <t>ความสูงจากฝายมาถึงสระ</t>
  </si>
  <si>
    <t>G</t>
  </si>
  <si>
    <r>
      <t>v</t>
    </r>
    <r>
      <rPr>
        <b/>
        <vertAlign val="superscript"/>
        <sz val="14"/>
        <rFont val="Aptos Narrow"/>
        <family val="2"/>
        <scheme val="minor"/>
      </rPr>
      <t>2</t>
    </r>
  </si>
  <si>
    <t>วินาที</t>
  </si>
  <si>
    <t>ลบ.ม.</t>
  </si>
  <si>
    <t>ทำหน่วยให้เป็นเมตร</t>
  </si>
  <si>
    <t>(มิลลิเมตร/1000)</t>
  </si>
  <si>
    <r>
      <rPr>
        <b/>
        <sz val="16"/>
        <color theme="1"/>
        <rFont val="Aptos Narrow"/>
        <family val="2"/>
        <scheme val="minor"/>
      </rPr>
      <t>D</t>
    </r>
    <r>
      <rPr>
        <b/>
        <vertAlign val="superscript"/>
        <sz val="16"/>
        <color theme="1"/>
        <rFont val="Aptos Narrow"/>
        <family val="2"/>
        <scheme val="minor"/>
      </rPr>
      <t>2</t>
    </r>
  </si>
  <si>
    <t>Q/A</t>
  </si>
  <si>
    <t>f</t>
  </si>
  <si>
    <t>สรุป</t>
  </si>
  <si>
    <t>&gt;</t>
  </si>
  <si>
    <t>ใช้ท่อขนาดที่เลือกไม่ได้</t>
  </si>
  <si>
    <t>&lt;</t>
  </si>
  <si>
    <t>ใช้ท่อขนาดที่เลือกได้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</si>
</sst>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Aptos Narrow"/>
      <family val="2"/>
      <charset val="222"/>
      <scheme val="minor"/>
    </font>
    <font>
      <sz val="11"/>
      <color rgb="FFFF0000"/>
      <name val="Aptos Narrow"/>
      <family val="2"/>
      <charset val="22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9"/>
      <color rgb="FF746A74"/>
      <name val="Arial"/>
      <family val="2"/>
    </font>
    <font>
      <sz val="11"/>
      <name val="Aptos Narrow"/>
      <family val="2"/>
      <charset val="222"/>
      <scheme val="minor"/>
    </font>
    <font>
      <sz val="11"/>
      <color rgb="FFC00000"/>
      <name val="Aptos Narrow"/>
      <family val="2"/>
      <charset val="222"/>
      <scheme val="minor"/>
    </font>
    <font>
      <sz val="12"/>
      <color theme="1"/>
      <name val="Aptos Narrow"/>
      <family val="2"/>
      <charset val="222"/>
      <scheme val="minor"/>
    </font>
    <font>
      <sz val="12"/>
      <name val="Aptos Narrow"/>
      <family val="2"/>
      <charset val="222"/>
      <scheme val="minor"/>
    </font>
    <font>
      <sz val="14"/>
      <color theme="1"/>
      <name val="Aptos Narrow"/>
      <family val="2"/>
      <charset val="222"/>
      <scheme val="minor"/>
    </font>
    <font>
      <sz val="16"/>
      <name val="Aptos Narrow"/>
      <family val="2"/>
      <charset val="222"/>
      <scheme val="minor"/>
    </font>
    <font>
      <b/>
      <sz val="14"/>
      <color theme="1"/>
      <name val="Aptos Narrow"/>
      <family val="2"/>
      <scheme val="minor"/>
    </font>
    <font>
      <b/>
      <sz val="9"/>
      <name val="Arial"/>
      <family val="2"/>
    </font>
    <font>
      <b/>
      <sz val="12"/>
      <color rgb="FFC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vertAlign val="superscript"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charset val="22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vertAlign val="superscript"/>
      <sz val="1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quotePrefix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6" fillId="0" borderId="0" xfId="0" applyFont="1"/>
    <xf numFmtId="0" fontId="7" fillId="3" borderId="10" xfId="0" applyFont="1" applyFill="1" applyBorder="1"/>
    <xf numFmtId="0" fontId="8" fillId="3" borderId="11" xfId="0" applyFont="1" applyFill="1" applyBorder="1"/>
    <xf numFmtId="0" fontId="9" fillId="3" borderId="10" xfId="0" applyFont="1" applyFill="1" applyBorder="1"/>
    <xf numFmtId="0" fontId="0" fillId="4" borderId="1" xfId="0" applyFill="1" applyBorder="1"/>
    <xf numFmtId="0" fontId="5" fillId="0" borderId="3" xfId="0" applyFont="1" applyBorder="1"/>
    <xf numFmtId="0" fontId="4" fillId="0" borderId="0" xfId="0" applyFont="1"/>
    <xf numFmtId="0" fontId="4" fillId="0" borderId="8" xfId="0" applyFont="1" applyBorder="1"/>
    <xf numFmtId="0" fontId="6" fillId="0" borderId="6" xfId="0" applyFont="1" applyBorder="1"/>
    <xf numFmtId="0" fontId="0" fillId="5" borderId="0" xfId="0" applyFill="1"/>
    <xf numFmtId="0" fontId="5" fillId="5" borderId="0" xfId="0" applyFont="1" applyFill="1"/>
    <xf numFmtId="0" fontId="0" fillId="5" borderId="8" xfId="0" applyFill="1" applyBorder="1"/>
    <xf numFmtId="0" fontId="5" fillId="5" borderId="8" xfId="0" applyFont="1" applyFill="1" applyBorder="1"/>
    <xf numFmtId="0" fontId="5" fillId="5" borderId="6" xfId="0" applyFont="1" applyFill="1" applyBorder="1"/>
    <xf numFmtId="0" fontId="5" fillId="4" borderId="11" xfId="0" applyFont="1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9" xfId="0" applyFill="1" applyBorder="1"/>
    <xf numFmtId="0" fontId="11" fillId="0" borderId="0" xfId="0" applyFont="1"/>
    <xf numFmtId="0" fontId="12" fillId="5" borderId="0" xfId="0" applyFont="1" applyFill="1"/>
    <xf numFmtId="0" fontId="13" fillId="2" borderId="1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7" fillId="3" borderId="10" xfId="0" applyFont="1" applyFill="1" applyBorder="1"/>
    <xf numFmtId="0" fontId="17" fillId="3" borderId="0" xfId="0" applyFont="1" applyFill="1"/>
    <xf numFmtId="0" fontId="20" fillId="0" borderId="4" xfId="0" applyFont="1" applyBorder="1"/>
    <xf numFmtId="0" fontId="22" fillId="6" borderId="11" xfId="0" applyFont="1" applyFill="1" applyBorder="1"/>
    <xf numFmtId="0" fontId="20" fillId="6" borderId="11" xfId="0" applyFont="1" applyFill="1" applyBorder="1"/>
    <xf numFmtId="0" fontId="20" fillId="6" borderId="9" xfId="0" applyFont="1" applyFill="1" applyBorder="1"/>
    <xf numFmtId="0" fontId="10" fillId="6" borderId="4" xfId="0" applyFont="1" applyFill="1" applyBorder="1"/>
    <xf numFmtId="0" fontId="19" fillId="0" borderId="0" xfId="0" applyFont="1"/>
    <xf numFmtId="0" fontId="11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43" fontId="23" fillId="6" borderId="12" xfId="1" applyFont="1" applyFill="1" applyBorder="1" applyAlignment="1">
      <alignment horizontal="center"/>
    </xf>
    <xf numFmtId="0" fontId="24" fillId="0" borderId="0" xfId="0" applyFont="1"/>
    <xf numFmtId="43" fontId="25" fillId="6" borderId="12" xfId="1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26" fillId="0" borderId="0" xfId="0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</xdr:row>
      <xdr:rowOff>19050</xdr:rowOff>
    </xdr:from>
    <xdr:to>
      <xdr:col>3</xdr:col>
      <xdr:colOff>304800</xdr:colOff>
      <xdr:row>1</xdr:row>
      <xdr:rowOff>196850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75A49557-959E-E5AD-84F8-495B93426BF1}"/>
            </a:ext>
          </a:extLst>
        </xdr:cNvPr>
        <xdr:cNvSpPr/>
      </xdr:nvSpPr>
      <xdr:spPr>
        <a:xfrm rot="10800000">
          <a:off x="1803400" y="228600"/>
          <a:ext cx="482600" cy="177800"/>
        </a:xfrm>
        <a:prstGeom prst="triangl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241300</xdr:colOff>
      <xdr:row>1</xdr:row>
      <xdr:rowOff>88900</xdr:rowOff>
    </xdr:from>
    <xdr:to>
      <xdr:col>8</xdr:col>
      <xdr:colOff>508000</xdr:colOff>
      <xdr:row>5</xdr:row>
      <xdr:rowOff>101600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7E4B130-5AA0-9423-5C01-3A179FE676BC}"/>
            </a:ext>
          </a:extLst>
        </xdr:cNvPr>
        <xdr:cNvCxnSpPr/>
      </xdr:nvCxnSpPr>
      <xdr:spPr>
        <a:xfrm>
          <a:off x="2222500" y="298450"/>
          <a:ext cx="3568700" cy="850900"/>
        </a:xfrm>
        <a:prstGeom prst="straightConnector1">
          <a:avLst/>
        </a:prstGeom>
        <a:ln>
          <a:prstDash val="sys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3</xdr:row>
      <xdr:rowOff>6350</xdr:rowOff>
    </xdr:from>
    <xdr:to>
      <xdr:col>6</xdr:col>
      <xdr:colOff>285750</xdr:colOff>
      <xdr:row>4</xdr:row>
      <xdr:rowOff>19050</xdr:rowOff>
    </xdr:to>
    <xdr:sp macro="" textlink="">
      <xdr:nvSpPr>
        <xdr:cNvPr id="5" name="Trapezoid 4">
          <a:extLst>
            <a:ext uri="{FF2B5EF4-FFF2-40B4-BE49-F238E27FC236}">
              <a16:creationId xmlns:a16="http://schemas.microsoft.com/office/drawing/2014/main" id="{9CE91376-0922-694F-BF1E-449DB6E9E6D4}"/>
            </a:ext>
          </a:extLst>
        </xdr:cNvPr>
        <xdr:cNvSpPr/>
      </xdr:nvSpPr>
      <xdr:spPr>
        <a:xfrm rot="10800000">
          <a:off x="3721100" y="635000"/>
          <a:ext cx="527050" cy="222250"/>
        </a:xfrm>
        <a:prstGeom prst="trapezoid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63500</xdr:colOff>
      <xdr:row>1</xdr:row>
      <xdr:rowOff>196850</xdr:rowOff>
    </xdr:from>
    <xdr:to>
      <xdr:col>3</xdr:col>
      <xdr:colOff>63500</xdr:colOff>
      <xdr:row>5</xdr:row>
      <xdr:rowOff>114300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42EFEEE-1A82-92EC-8221-79E0AB94884B}"/>
            </a:ext>
          </a:extLst>
        </xdr:cNvPr>
        <xdr:cNvCxnSpPr>
          <a:stCxn id="2" idx="0"/>
        </xdr:cNvCxnSpPr>
      </xdr:nvCxnSpPr>
      <xdr:spPr>
        <a:xfrm>
          <a:off x="2044700" y="406400"/>
          <a:ext cx="0" cy="75565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88900</xdr:colOff>
      <xdr:row>5</xdr:row>
      <xdr:rowOff>139700</xdr:rowOff>
    </xdr:from>
    <xdr:to>
      <xdr:col>5</xdr:col>
      <xdr:colOff>615950</xdr:colOff>
      <xdr:row>5</xdr:row>
      <xdr:rowOff>139700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F1E8118-0DA8-FDB1-1B07-8C6031B3E580}"/>
            </a:ext>
          </a:extLst>
        </xdr:cNvPr>
        <xdr:cNvCxnSpPr/>
      </xdr:nvCxnSpPr>
      <xdr:spPr>
        <a:xfrm>
          <a:off x="2070100" y="1187450"/>
          <a:ext cx="18478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615950</xdr:colOff>
      <xdr:row>1</xdr:row>
      <xdr:rowOff>0</xdr:rowOff>
    </xdr:from>
    <xdr:to>
      <xdr:col>5</xdr:col>
      <xdr:colOff>619125</xdr:colOff>
      <xdr:row>2</xdr:row>
      <xdr:rowOff>190500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B3CF6AB-8DCD-47B2-9821-75335D1E83C5}"/>
            </a:ext>
          </a:extLst>
        </xdr:cNvPr>
        <xdr:cNvCxnSpPr/>
      </xdr:nvCxnSpPr>
      <xdr:spPr>
        <a:xfrm>
          <a:off x="3917950" y="209550"/>
          <a:ext cx="3175" cy="40005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</xdr:row>
      <xdr:rowOff>0</xdr:rowOff>
    </xdr:from>
    <xdr:to>
      <xdr:col>6</xdr:col>
      <xdr:colOff>57150</xdr:colOff>
      <xdr:row>1</xdr:row>
      <xdr:rowOff>19050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3455C384-F214-4D73-92B6-14A8C9F303E9}"/>
            </a:ext>
          </a:extLst>
        </xdr:cNvPr>
        <xdr:cNvCxnSpPr>
          <a:stCxn id="2" idx="2"/>
        </xdr:cNvCxnSpPr>
      </xdr:nvCxnSpPr>
      <xdr:spPr>
        <a:xfrm flipV="1">
          <a:off x="2286000" y="209550"/>
          <a:ext cx="1733550" cy="1905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260350</xdr:colOff>
      <xdr:row>3</xdr:row>
      <xdr:rowOff>6350</xdr:rowOff>
    </xdr:from>
    <xdr:to>
      <xdr:col>3</xdr:col>
      <xdr:colOff>476250</xdr:colOff>
      <xdr:row>3</xdr:row>
      <xdr:rowOff>204422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3E1E7DF0-3B62-9BBE-FD94-500A87C4B8E5}"/>
            </a:ext>
          </a:extLst>
        </xdr:cNvPr>
        <xdr:cNvGrpSpPr/>
      </xdr:nvGrpSpPr>
      <xdr:grpSpPr>
        <a:xfrm>
          <a:off x="2317750" y="635000"/>
          <a:ext cx="215900" cy="198072"/>
          <a:chOff x="1092200" y="1219200"/>
          <a:chExt cx="215900" cy="198072"/>
        </a:xfrm>
      </xdr:grpSpPr>
      <xdr:sp macro="" textlink="">
        <xdr:nvSpPr>
          <xdr:cNvPr id="21" name="Oval 20">
            <a:extLst>
              <a:ext uri="{FF2B5EF4-FFF2-40B4-BE49-F238E27FC236}">
                <a16:creationId xmlns:a16="http://schemas.microsoft.com/office/drawing/2014/main" id="{4A333AF4-21C0-63FD-14A8-5AC33605FF2F}"/>
              </a:ext>
            </a:extLst>
          </xdr:cNvPr>
          <xdr:cNvSpPr/>
        </xdr:nvSpPr>
        <xdr:spPr>
          <a:xfrm>
            <a:off x="1092200" y="1244600"/>
            <a:ext cx="203200" cy="165100"/>
          </a:xfrm>
          <a:prstGeom prst="ellipse">
            <a:avLst/>
          </a:prstGeom>
          <a:noFill/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5D77EE16-85B5-FAF1-9410-01008AD15881}"/>
              </a:ext>
            </a:extLst>
          </xdr:cNvPr>
          <xdr:cNvCxnSpPr/>
        </xdr:nvCxnSpPr>
        <xdr:spPr>
          <a:xfrm flipH="1">
            <a:off x="1096558" y="1219200"/>
            <a:ext cx="211542" cy="198072"/>
          </a:xfrm>
          <a:prstGeom prst="line">
            <a:avLst/>
          </a:prstGeom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57150</xdr:colOff>
      <xdr:row>5</xdr:row>
      <xdr:rowOff>139700</xdr:rowOff>
    </xdr:from>
    <xdr:to>
      <xdr:col>8</xdr:col>
      <xdr:colOff>571500</xdr:colOff>
      <xdr:row>5</xdr:row>
      <xdr:rowOff>152400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7686366-28BB-478A-8DF3-EA7A9EEB4229}"/>
            </a:ext>
          </a:extLst>
        </xdr:cNvPr>
        <xdr:cNvCxnSpPr/>
      </xdr:nvCxnSpPr>
      <xdr:spPr>
        <a:xfrm>
          <a:off x="4019550" y="1187450"/>
          <a:ext cx="1835150" cy="12700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prstDash val="sysDash"/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584200</xdr:colOff>
      <xdr:row>3</xdr:row>
      <xdr:rowOff>95250</xdr:rowOff>
    </xdr:from>
    <xdr:to>
      <xdr:col>8</xdr:col>
      <xdr:colOff>587375</xdr:colOff>
      <xdr:row>5</xdr:row>
      <xdr:rowOff>152400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F0A5EF91-8B24-4D79-8514-71218A08398F}"/>
            </a:ext>
          </a:extLst>
        </xdr:cNvPr>
        <xdr:cNvCxnSpPr/>
      </xdr:nvCxnSpPr>
      <xdr:spPr>
        <a:xfrm>
          <a:off x="5867400" y="723900"/>
          <a:ext cx="3175" cy="47625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3</xdr:row>
      <xdr:rowOff>44450</xdr:rowOff>
    </xdr:from>
    <xdr:to>
      <xdr:col>8</xdr:col>
      <xdr:colOff>577850</xdr:colOff>
      <xdr:row>3</xdr:row>
      <xdr:rowOff>63500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375D4C8C-A1AC-43AD-BFC3-154D219FFCC5}"/>
            </a:ext>
          </a:extLst>
        </xdr:cNvPr>
        <xdr:cNvCxnSpPr/>
      </xdr:nvCxnSpPr>
      <xdr:spPr>
        <a:xfrm>
          <a:off x="4235450" y="673100"/>
          <a:ext cx="1625600" cy="1905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74674</xdr:colOff>
      <xdr:row>9</xdr:row>
      <xdr:rowOff>199056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23BB189-2245-331A-A417-BCC8BF3EC7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5" t="12491" r="8122" b="9138"/>
        <a:stretch/>
      </xdr:blipFill>
      <xdr:spPr bwMode="auto">
        <a:xfrm>
          <a:off x="660400" y="1676400"/>
          <a:ext cx="735074" cy="40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158750</xdr:colOff>
      <xdr:row>9</xdr:row>
      <xdr:rowOff>0</xdr:rowOff>
    </xdr:from>
    <xdr:to>
      <xdr:col>3</xdr:col>
      <xdr:colOff>425450</xdr:colOff>
      <xdr:row>9</xdr:row>
      <xdr:rowOff>6350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E5465206-9617-454B-8F51-FF2BBF4A6AE8}"/>
            </a:ext>
          </a:extLst>
        </xdr:cNvPr>
        <xdr:cNvCxnSpPr/>
      </xdr:nvCxnSpPr>
      <xdr:spPr>
        <a:xfrm>
          <a:off x="1479550" y="1885950"/>
          <a:ext cx="927100" cy="635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482600</xdr:colOff>
      <xdr:row>8</xdr:row>
      <xdr:rowOff>57150</xdr:rowOff>
    </xdr:from>
    <xdr:to>
      <xdr:col>4</xdr:col>
      <xdr:colOff>177800</xdr:colOff>
      <xdr:row>9</xdr:row>
      <xdr:rowOff>152400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48502EF8-1E8B-F740-4E18-BDF9777B1EB7}"/>
            </a:ext>
          </a:extLst>
        </xdr:cNvPr>
        <xdr:cNvSpPr/>
      </xdr:nvSpPr>
      <xdr:spPr>
        <a:xfrm>
          <a:off x="2463800" y="1733550"/>
          <a:ext cx="355600" cy="304800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2</xdr:col>
      <xdr:colOff>133350</xdr:colOff>
      <xdr:row>11</xdr:row>
      <xdr:rowOff>50800</xdr:rowOff>
    </xdr:from>
    <xdr:to>
      <xdr:col>3</xdr:col>
      <xdr:colOff>400050</xdr:colOff>
      <xdr:row>11</xdr:row>
      <xdr:rowOff>57150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E74A0E57-7DDC-40FA-87E6-7E31F611D6D2}"/>
            </a:ext>
          </a:extLst>
        </xdr:cNvPr>
        <xdr:cNvCxnSpPr/>
      </xdr:nvCxnSpPr>
      <xdr:spPr>
        <a:xfrm>
          <a:off x="1454150" y="2355850"/>
          <a:ext cx="927100" cy="635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10</xdr:row>
      <xdr:rowOff>127000</xdr:rowOff>
    </xdr:from>
    <xdr:to>
      <xdr:col>4</xdr:col>
      <xdr:colOff>152400</xdr:colOff>
      <xdr:row>12</xdr:row>
      <xdr:rowOff>12700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37F6DB5C-A400-44AA-AADC-363B0818F709}"/>
            </a:ext>
          </a:extLst>
        </xdr:cNvPr>
        <xdr:cNvSpPr/>
      </xdr:nvSpPr>
      <xdr:spPr>
        <a:xfrm>
          <a:off x="2438400" y="2222500"/>
          <a:ext cx="355600" cy="304800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ysClr val="windowText" lastClr="000000"/>
              </a:solidFill>
            </a:rPr>
            <a:t>21</a:t>
          </a:r>
        </a:p>
      </xdr:txBody>
    </xdr:sp>
    <xdr:clientData/>
  </xdr:twoCellAnchor>
  <xdr:twoCellAnchor>
    <xdr:from>
      <xdr:col>4</xdr:col>
      <xdr:colOff>438150</xdr:colOff>
      <xdr:row>12</xdr:row>
      <xdr:rowOff>6350</xdr:rowOff>
    </xdr:from>
    <xdr:to>
      <xdr:col>5</xdr:col>
      <xdr:colOff>374650</xdr:colOff>
      <xdr:row>12</xdr:row>
      <xdr:rowOff>6350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AE2C0D73-2F9B-47EF-81C5-2C348BEBD759}"/>
            </a:ext>
          </a:extLst>
        </xdr:cNvPr>
        <xdr:cNvCxnSpPr/>
      </xdr:nvCxnSpPr>
      <xdr:spPr>
        <a:xfrm>
          <a:off x="3079750" y="2520950"/>
          <a:ext cx="5969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441324</xdr:colOff>
      <xdr:row>12</xdr:row>
      <xdr:rowOff>50800</xdr:rowOff>
    </xdr:from>
    <xdr:ext cx="263525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A7210A46-2374-0B1E-2FB5-659464896543}"/>
                </a:ext>
              </a:extLst>
            </xdr:cNvPr>
            <xdr:cNvSpPr txBox="1"/>
          </xdr:nvSpPr>
          <xdr:spPr>
            <a:xfrm>
              <a:off x="3082924" y="2565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A7210A46-2374-0B1E-2FB5-659464896543}"/>
                </a:ext>
              </a:extLst>
            </xdr:cNvPr>
            <xdr:cNvSpPr txBox="1"/>
          </xdr:nvSpPr>
          <xdr:spPr>
            <a:xfrm>
              <a:off x="3082924" y="2565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4</xdr:col>
      <xdr:colOff>342900</xdr:colOff>
      <xdr:row>13</xdr:row>
      <xdr:rowOff>12700</xdr:rowOff>
    </xdr:from>
    <xdr:to>
      <xdr:col>5</xdr:col>
      <xdr:colOff>107950</xdr:colOff>
      <xdr:row>13</xdr:row>
      <xdr:rowOff>12700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5CD253C1-493A-4C02-B0C2-60BD494D191A}"/>
            </a:ext>
          </a:extLst>
        </xdr:cNvPr>
        <xdr:cNvCxnSpPr/>
      </xdr:nvCxnSpPr>
      <xdr:spPr>
        <a:xfrm>
          <a:off x="2984500" y="2736850"/>
          <a:ext cx="42545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273050</xdr:colOff>
      <xdr:row>10</xdr:row>
      <xdr:rowOff>184150</xdr:rowOff>
    </xdr:from>
    <xdr:to>
      <xdr:col>5</xdr:col>
      <xdr:colOff>584200</xdr:colOff>
      <xdr:row>14</xdr:row>
      <xdr:rowOff>101600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52D6E6C4-6E38-F3CC-E767-60D035BD49AA}"/>
            </a:ext>
          </a:extLst>
        </xdr:cNvPr>
        <xdr:cNvSpPr/>
      </xdr:nvSpPr>
      <xdr:spPr>
        <a:xfrm>
          <a:off x="2914650" y="2279650"/>
          <a:ext cx="971550" cy="7683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146050</xdr:colOff>
      <xdr:row>17</xdr:row>
      <xdr:rowOff>196850</xdr:rowOff>
    </xdr:from>
    <xdr:to>
      <xdr:col>5</xdr:col>
      <xdr:colOff>584200</xdr:colOff>
      <xdr:row>17</xdr:row>
      <xdr:rowOff>196850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3A049F49-73C1-4405-A77A-A06A886AC060}"/>
            </a:ext>
          </a:extLst>
        </xdr:cNvPr>
        <xdr:cNvCxnSpPr/>
      </xdr:nvCxnSpPr>
      <xdr:spPr>
        <a:xfrm>
          <a:off x="3448050" y="3771900"/>
          <a:ext cx="43815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50800</xdr:colOff>
      <xdr:row>18</xdr:row>
      <xdr:rowOff>0</xdr:rowOff>
    </xdr:from>
    <xdr:to>
      <xdr:col>6</xdr:col>
      <xdr:colOff>520700</xdr:colOff>
      <xdr:row>18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5BF2A104-617A-428A-BFBB-9AC244E73CD4}"/>
            </a:ext>
          </a:extLst>
        </xdr:cNvPr>
        <xdr:cNvCxnSpPr/>
      </xdr:nvCxnSpPr>
      <xdr:spPr>
        <a:xfrm>
          <a:off x="4013200" y="3784600"/>
          <a:ext cx="4699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</xdr:colOff>
      <xdr:row>16</xdr:row>
      <xdr:rowOff>107950</xdr:rowOff>
    </xdr:from>
    <xdr:to>
      <xdr:col>7</xdr:col>
      <xdr:colOff>647700</xdr:colOff>
      <xdr:row>19</xdr:row>
      <xdr:rowOff>120650</xdr:rowOff>
    </xdr:to>
    <xdr:sp macro="" textlink="">
      <xdr:nvSpPr>
        <xdr:cNvPr id="55" name="Double Bracket 54">
          <a:extLst>
            <a:ext uri="{FF2B5EF4-FFF2-40B4-BE49-F238E27FC236}">
              <a16:creationId xmlns:a16="http://schemas.microsoft.com/office/drawing/2014/main" id="{0EFFC976-3EBA-5579-093E-415E49D4CF36}"/>
            </a:ext>
          </a:extLst>
        </xdr:cNvPr>
        <xdr:cNvSpPr/>
      </xdr:nvSpPr>
      <xdr:spPr>
        <a:xfrm>
          <a:off x="4648200" y="3473450"/>
          <a:ext cx="622300" cy="641350"/>
        </a:xfrm>
        <a:prstGeom prst="bracketPair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69850</xdr:colOff>
      <xdr:row>18</xdr:row>
      <xdr:rowOff>0</xdr:rowOff>
    </xdr:from>
    <xdr:to>
      <xdr:col>7</xdr:col>
      <xdr:colOff>539750</xdr:colOff>
      <xdr:row>18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13B4CADC-F8E7-4895-835D-9A2AF5236A86}"/>
            </a:ext>
          </a:extLst>
        </xdr:cNvPr>
        <xdr:cNvCxnSpPr/>
      </xdr:nvCxnSpPr>
      <xdr:spPr>
        <a:xfrm>
          <a:off x="4692650" y="3784600"/>
          <a:ext cx="4699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158750</xdr:colOff>
      <xdr:row>18</xdr:row>
      <xdr:rowOff>0</xdr:rowOff>
    </xdr:from>
    <xdr:ext cx="263525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52ADCECA-D046-4558-92CA-7DD12E01C8A0}"/>
                </a:ext>
              </a:extLst>
            </xdr:cNvPr>
            <xdr:cNvSpPr txBox="1"/>
          </xdr:nvSpPr>
          <xdr:spPr>
            <a:xfrm>
              <a:off x="4781550" y="37846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Choice>
      <mc:Fallback xmlns=""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52ADCECA-D046-4558-92CA-7DD12E01C8A0}"/>
                </a:ext>
              </a:extLst>
            </xdr:cNvPr>
            <xdr:cNvSpPr txBox="1"/>
          </xdr:nvSpPr>
          <xdr:spPr>
            <a:xfrm>
              <a:off x="4781550" y="37846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7</xdr:col>
      <xdr:colOff>127000</xdr:colOff>
      <xdr:row>18</xdr:row>
      <xdr:rowOff>196850</xdr:rowOff>
    </xdr:from>
    <xdr:to>
      <xdr:col>7</xdr:col>
      <xdr:colOff>444500</xdr:colOff>
      <xdr:row>18</xdr:row>
      <xdr:rowOff>196850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6B58E70-AF67-41E0-91F1-779B49BEFBF6}"/>
            </a:ext>
          </a:extLst>
        </xdr:cNvPr>
        <xdr:cNvCxnSpPr/>
      </xdr:nvCxnSpPr>
      <xdr:spPr>
        <a:xfrm>
          <a:off x="4749800" y="3981450"/>
          <a:ext cx="3175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184150</xdr:colOff>
      <xdr:row>26</xdr:row>
      <xdr:rowOff>19050</xdr:rowOff>
    </xdr:from>
    <xdr:to>
      <xdr:col>3</xdr:col>
      <xdr:colOff>654050</xdr:colOff>
      <xdr:row>26</xdr:row>
      <xdr:rowOff>19050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E9665DAC-EEB8-4D6C-99D4-B6626C1DA80E}"/>
            </a:ext>
          </a:extLst>
        </xdr:cNvPr>
        <xdr:cNvCxnSpPr/>
      </xdr:nvCxnSpPr>
      <xdr:spPr>
        <a:xfrm>
          <a:off x="2165350" y="5480050"/>
          <a:ext cx="4699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393700</xdr:colOff>
      <xdr:row>30</xdr:row>
      <xdr:rowOff>0</xdr:rowOff>
    </xdr:from>
    <xdr:to>
      <xdr:col>2</xdr:col>
      <xdr:colOff>609600</xdr:colOff>
      <xdr:row>30</xdr:row>
      <xdr:rowOff>198072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252555ED-794D-486E-969B-73213EB2180D}"/>
            </a:ext>
          </a:extLst>
        </xdr:cNvPr>
        <xdr:cNvGrpSpPr/>
      </xdr:nvGrpSpPr>
      <xdr:grpSpPr>
        <a:xfrm>
          <a:off x="1765300" y="6291263"/>
          <a:ext cx="215900" cy="198072"/>
          <a:chOff x="1092200" y="1219200"/>
          <a:chExt cx="215900" cy="198072"/>
        </a:xfrm>
      </xdr:grpSpPr>
      <xdr:sp macro="" textlink="">
        <xdr:nvSpPr>
          <xdr:cNvPr id="62" name="Oval 61">
            <a:extLst>
              <a:ext uri="{FF2B5EF4-FFF2-40B4-BE49-F238E27FC236}">
                <a16:creationId xmlns:a16="http://schemas.microsoft.com/office/drawing/2014/main" id="{8DD2F750-1A35-CF9D-60DE-15C12AC8476F}"/>
              </a:ext>
            </a:extLst>
          </xdr:cNvPr>
          <xdr:cNvSpPr/>
        </xdr:nvSpPr>
        <xdr:spPr>
          <a:xfrm>
            <a:off x="1092200" y="1244600"/>
            <a:ext cx="203200" cy="165100"/>
          </a:xfrm>
          <a:prstGeom prst="ellipse">
            <a:avLst/>
          </a:prstGeom>
          <a:noFill/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C07FE89C-8E44-1F68-4326-8C3D7AD091A2}"/>
              </a:ext>
            </a:extLst>
          </xdr:cNvPr>
          <xdr:cNvCxnSpPr/>
        </xdr:nvCxnSpPr>
        <xdr:spPr>
          <a:xfrm flipH="1">
            <a:off x="1096558" y="1219200"/>
            <a:ext cx="211542" cy="198072"/>
          </a:xfrm>
          <a:prstGeom prst="line">
            <a:avLst/>
          </a:prstGeom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82550</xdr:colOff>
      <xdr:row>32</xdr:row>
      <xdr:rowOff>38100</xdr:rowOff>
    </xdr:from>
    <xdr:ext cx="263525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D4FB32C6-4F55-457B-88C4-D44370933ACB}"/>
                </a:ext>
              </a:extLst>
            </xdr:cNvPr>
            <xdr:cNvSpPr txBox="1"/>
          </xdr:nvSpPr>
          <xdr:spPr>
            <a:xfrm>
              <a:off x="2063750" y="6756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Choice>
      <mc:Fallback xmlns="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D4FB32C6-4F55-457B-88C4-D44370933ACB}"/>
                </a:ext>
              </a:extLst>
            </xdr:cNvPr>
            <xdr:cNvSpPr txBox="1"/>
          </xdr:nvSpPr>
          <xdr:spPr>
            <a:xfrm>
              <a:off x="2063750" y="6756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3</xdr:col>
      <xdr:colOff>31750</xdr:colOff>
      <xdr:row>33</xdr:row>
      <xdr:rowOff>12700</xdr:rowOff>
    </xdr:from>
    <xdr:to>
      <xdr:col>3</xdr:col>
      <xdr:colOff>349250</xdr:colOff>
      <xdr:row>33</xdr:row>
      <xdr:rowOff>12700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F6E21FEA-7D9E-4BD9-B955-7B248C88DF5B}"/>
            </a:ext>
          </a:extLst>
        </xdr:cNvPr>
        <xdr:cNvCxnSpPr/>
      </xdr:nvCxnSpPr>
      <xdr:spPr>
        <a:xfrm>
          <a:off x="2012950" y="6940550"/>
          <a:ext cx="3175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35</xdr:row>
      <xdr:rowOff>0</xdr:rowOff>
    </xdr:from>
    <xdr:ext cx="666750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Box 65">
              <a:extLst>
                <a:ext uri="{FF2B5EF4-FFF2-40B4-BE49-F238E27FC236}">
                  <a16:creationId xmlns:a16="http://schemas.microsoft.com/office/drawing/2014/main" id="{5BE9CFDF-CDAD-4DB1-BFE6-346D9370E174}"/>
                </a:ext>
              </a:extLst>
            </xdr:cNvPr>
            <xdr:cNvSpPr txBox="1"/>
          </xdr:nvSpPr>
          <xdr:spPr>
            <a:xfrm>
              <a:off x="1981200" y="7346950"/>
              <a:ext cx="6667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(0.05)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Choice>
      <mc:Fallback xmlns="">
        <xdr:sp macro="" textlink="">
          <xdr:nvSpPr>
            <xdr:cNvPr id="66" name="TextBox 65">
              <a:extLst>
                <a:ext uri="{FF2B5EF4-FFF2-40B4-BE49-F238E27FC236}">
                  <a16:creationId xmlns:a16="http://schemas.microsoft.com/office/drawing/2014/main" id="{5BE9CFDF-CDAD-4DB1-BFE6-346D9370E174}"/>
                </a:ext>
              </a:extLst>
            </xdr:cNvPr>
            <xdr:cNvSpPr txBox="1"/>
          </xdr:nvSpPr>
          <xdr:spPr>
            <a:xfrm>
              <a:off x="1981200" y="7346950"/>
              <a:ext cx="6667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(0.05)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2</xdr:col>
      <xdr:colOff>647700</xdr:colOff>
      <xdr:row>36</xdr:row>
      <xdr:rowOff>6350</xdr:rowOff>
    </xdr:from>
    <xdr:to>
      <xdr:col>3</xdr:col>
      <xdr:colOff>304800</xdr:colOff>
      <xdr:row>36</xdr:row>
      <xdr:rowOff>6350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DEF2B0B2-BFBC-483A-9BE2-2EA0CD8EEF8C}"/>
            </a:ext>
          </a:extLst>
        </xdr:cNvPr>
        <xdr:cNvCxnSpPr/>
      </xdr:nvCxnSpPr>
      <xdr:spPr>
        <a:xfrm>
          <a:off x="1968500" y="7562850"/>
          <a:ext cx="3175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44450</xdr:colOff>
      <xdr:row>41</xdr:row>
      <xdr:rowOff>6350</xdr:rowOff>
    </xdr:from>
    <xdr:to>
      <xdr:col>3</xdr:col>
      <xdr:colOff>609600</xdr:colOff>
      <xdr:row>41</xdr:row>
      <xdr:rowOff>6350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2C3E2637-BEF5-4F7A-8751-D11DE863A5AF}"/>
            </a:ext>
          </a:extLst>
        </xdr:cNvPr>
        <xdr:cNvCxnSpPr/>
      </xdr:nvCxnSpPr>
      <xdr:spPr>
        <a:xfrm>
          <a:off x="2025650" y="8610600"/>
          <a:ext cx="56515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12700</xdr:colOff>
      <xdr:row>42</xdr:row>
      <xdr:rowOff>165100</xdr:rowOff>
    </xdr:from>
    <xdr:to>
      <xdr:col>4</xdr:col>
      <xdr:colOff>87374</xdr:colOff>
      <xdr:row>44</xdr:row>
      <xdr:rowOff>154606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BD4B93B-34D3-4E6E-BE30-92EF2566B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5" t="12491" r="8122" b="9138"/>
        <a:stretch/>
      </xdr:blipFill>
      <xdr:spPr bwMode="auto">
        <a:xfrm>
          <a:off x="1993900" y="8978900"/>
          <a:ext cx="735074" cy="40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495300</xdr:colOff>
      <xdr:row>45</xdr:row>
      <xdr:rowOff>209550</xdr:rowOff>
    </xdr:from>
    <xdr:to>
      <xdr:col>4</xdr:col>
      <xdr:colOff>615950</xdr:colOff>
      <xdr:row>46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CF8013-097B-4279-8662-CAA785059823}"/>
            </a:ext>
          </a:extLst>
        </xdr:cNvPr>
        <xdr:cNvCxnSpPr/>
      </xdr:nvCxnSpPr>
      <xdr:spPr>
        <a:xfrm flipV="1">
          <a:off x="2476500" y="9652000"/>
          <a:ext cx="781050" cy="127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48</xdr:row>
      <xdr:rowOff>127000</xdr:rowOff>
    </xdr:from>
    <xdr:to>
      <xdr:col>4</xdr:col>
      <xdr:colOff>584200</xdr:colOff>
      <xdr:row>48</xdr:row>
      <xdr:rowOff>127000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4FF4FF49-857E-94A0-CB58-8A3724FCB32E}"/>
            </a:ext>
          </a:extLst>
        </xdr:cNvPr>
        <xdr:cNvCxnSpPr/>
      </xdr:nvCxnSpPr>
      <xdr:spPr>
        <a:xfrm>
          <a:off x="2616200" y="10210800"/>
          <a:ext cx="6096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30</xdr:row>
      <xdr:rowOff>0</xdr:rowOff>
    </xdr:from>
    <xdr:to>
      <xdr:col>11</xdr:col>
      <xdr:colOff>12700</xdr:colOff>
      <xdr:row>30</xdr:row>
      <xdr:rowOff>198072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815AAC12-E422-44F9-8274-469B5D125794}"/>
            </a:ext>
          </a:extLst>
        </xdr:cNvPr>
        <xdr:cNvGrpSpPr/>
      </xdr:nvGrpSpPr>
      <xdr:grpSpPr>
        <a:xfrm>
          <a:off x="7315200" y="6291263"/>
          <a:ext cx="241300" cy="198072"/>
          <a:chOff x="1092200" y="1219200"/>
          <a:chExt cx="215900" cy="198072"/>
        </a:xfrm>
      </xdr:grpSpPr>
      <xdr:sp macro="" textlink="">
        <xdr:nvSpPr>
          <xdr:cNvPr id="77" name="Oval 76">
            <a:extLst>
              <a:ext uri="{FF2B5EF4-FFF2-40B4-BE49-F238E27FC236}">
                <a16:creationId xmlns:a16="http://schemas.microsoft.com/office/drawing/2014/main" id="{875D393B-7A83-FC94-E24B-F78279A1437C}"/>
              </a:ext>
            </a:extLst>
          </xdr:cNvPr>
          <xdr:cNvSpPr/>
        </xdr:nvSpPr>
        <xdr:spPr>
          <a:xfrm>
            <a:off x="1092200" y="1244600"/>
            <a:ext cx="203200" cy="165100"/>
          </a:xfrm>
          <a:prstGeom prst="ellipse">
            <a:avLst/>
          </a:prstGeom>
          <a:noFill/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EA5148C4-A186-E4D5-F298-07C95C7DE354}"/>
              </a:ext>
            </a:extLst>
          </xdr:cNvPr>
          <xdr:cNvCxnSpPr/>
        </xdr:nvCxnSpPr>
        <xdr:spPr>
          <a:xfrm flipH="1">
            <a:off x="1096558" y="1219200"/>
            <a:ext cx="211542" cy="198072"/>
          </a:xfrm>
          <a:prstGeom prst="line">
            <a:avLst/>
          </a:prstGeom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11</xdr:col>
      <xdr:colOff>82550</xdr:colOff>
      <xdr:row>32</xdr:row>
      <xdr:rowOff>38100</xdr:rowOff>
    </xdr:from>
    <xdr:ext cx="263525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1625EAFB-9A64-4E35-946E-C36B50E84B3D}"/>
                </a:ext>
              </a:extLst>
            </xdr:cNvPr>
            <xdr:cNvSpPr txBox="1"/>
          </xdr:nvSpPr>
          <xdr:spPr>
            <a:xfrm>
              <a:off x="2063750" y="6756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Choice>
      <mc:Fallback xmlns=""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1625EAFB-9A64-4E35-946E-C36B50E84B3D}"/>
                </a:ext>
              </a:extLst>
            </xdr:cNvPr>
            <xdr:cNvSpPr txBox="1"/>
          </xdr:nvSpPr>
          <xdr:spPr>
            <a:xfrm>
              <a:off x="2063750" y="6756400"/>
              <a:ext cx="263525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11</xdr:col>
      <xdr:colOff>31750</xdr:colOff>
      <xdr:row>33</xdr:row>
      <xdr:rowOff>12700</xdr:rowOff>
    </xdr:from>
    <xdr:to>
      <xdr:col>11</xdr:col>
      <xdr:colOff>349250</xdr:colOff>
      <xdr:row>33</xdr:row>
      <xdr:rowOff>12700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7AA5812A-6FE8-4476-A663-3C536B2C14F2}"/>
            </a:ext>
          </a:extLst>
        </xdr:cNvPr>
        <xdr:cNvCxnSpPr/>
      </xdr:nvCxnSpPr>
      <xdr:spPr>
        <a:xfrm>
          <a:off x="2012950" y="6940550"/>
          <a:ext cx="3175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0</xdr:colOff>
      <xdr:row>35</xdr:row>
      <xdr:rowOff>0</xdr:rowOff>
    </xdr:from>
    <xdr:ext cx="666750" cy="1737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B02208C4-3B9F-467E-B9C9-0068612A86B7}"/>
                </a:ext>
              </a:extLst>
            </xdr:cNvPr>
            <xdr:cNvSpPr txBox="1"/>
          </xdr:nvSpPr>
          <xdr:spPr>
            <a:xfrm>
              <a:off x="1981200" y="7346950"/>
              <a:ext cx="6667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(0.038)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Choice>
      <mc:Fallback xmlns=""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B02208C4-3B9F-467E-B9C9-0068612A86B7}"/>
                </a:ext>
              </a:extLst>
            </xdr:cNvPr>
            <xdr:cNvSpPr txBox="1"/>
          </xdr:nvSpPr>
          <xdr:spPr>
            <a:xfrm>
              <a:off x="1981200" y="7346950"/>
              <a:ext cx="666750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(0.038)</a:t>
              </a:r>
              <a:r>
                <a:rPr lang="en-US" sz="1100" b="0" i="0" u="none" strike="noStrike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10</xdr:col>
      <xdr:colOff>647700</xdr:colOff>
      <xdr:row>36</xdr:row>
      <xdr:rowOff>6350</xdr:rowOff>
    </xdr:from>
    <xdr:to>
      <xdr:col>11</xdr:col>
      <xdr:colOff>304800</xdr:colOff>
      <xdr:row>36</xdr:row>
      <xdr:rowOff>6350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857DBB8E-0AD0-4B23-9DF1-5AEB75560E0D}"/>
            </a:ext>
          </a:extLst>
        </xdr:cNvPr>
        <xdr:cNvCxnSpPr/>
      </xdr:nvCxnSpPr>
      <xdr:spPr>
        <a:xfrm>
          <a:off x="1968500" y="7562850"/>
          <a:ext cx="31750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44450</xdr:colOff>
      <xdr:row>41</xdr:row>
      <xdr:rowOff>6350</xdr:rowOff>
    </xdr:from>
    <xdr:to>
      <xdr:col>11</xdr:col>
      <xdr:colOff>609600</xdr:colOff>
      <xdr:row>41</xdr:row>
      <xdr:rowOff>6350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C3AAB9F7-1BE0-4419-A05A-AE961B856194}"/>
            </a:ext>
          </a:extLst>
        </xdr:cNvPr>
        <xdr:cNvCxnSpPr/>
      </xdr:nvCxnSpPr>
      <xdr:spPr>
        <a:xfrm>
          <a:off x="2025650" y="8610600"/>
          <a:ext cx="565150" cy="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12700</xdr:colOff>
      <xdr:row>42</xdr:row>
      <xdr:rowOff>165100</xdr:rowOff>
    </xdr:from>
    <xdr:ext cx="735074" cy="408606"/>
    <xdr:pic>
      <xdr:nvPicPr>
        <xdr:cNvPr id="84" name="Picture 83">
          <a:extLst>
            <a:ext uri="{FF2B5EF4-FFF2-40B4-BE49-F238E27FC236}">
              <a16:creationId xmlns:a16="http://schemas.microsoft.com/office/drawing/2014/main" id="{74C62260-81C5-4BC8-BDC1-8A8C4E936E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5" t="12491" r="8122" b="9138"/>
        <a:stretch/>
      </xdr:blipFill>
      <xdr:spPr bwMode="auto">
        <a:xfrm>
          <a:off x="1993900" y="8978900"/>
          <a:ext cx="735074" cy="40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495300</xdr:colOff>
      <xdr:row>45</xdr:row>
      <xdr:rowOff>209550</xdr:rowOff>
    </xdr:from>
    <xdr:to>
      <xdr:col>12</xdr:col>
      <xdr:colOff>615950</xdr:colOff>
      <xdr:row>46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87CF5716-5609-423C-9667-6BB291718FA4}"/>
            </a:ext>
          </a:extLst>
        </xdr:cNvPr>
        <xdr:cNvCxnSpPr/>
      </xdr:nvCxnSpPr>
      <xdr:spPr>
        <a:xfrm flipV="1">
          <a:off x="2476500" y="9652000"/>
          <a:ext cx="781050" cy="127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48</xdr:row>
      <xdr:rowOff>127000</xdr:rowOff>
    </xdr:from>
    <xdr:to>
      <xdr:col>12</xdr:col>
      <xdr:colOff>584200</xdr:colOff>
      <xdr:row>48</xdr:row>
      <xdr:rowOff>127000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795E450E-8378-4621-A5F0-99264C79DC11}"/>
            </a:ext>
          </a:extLst>
        </xdr:cNvPr>
        <xdr:cNvCxnSpPr/>
      </xdr:nvCxnSpPr>
      <xdr:spPr>
        <a:xfrm>
          <a:off x="2616200" y="10210800"/>
          <a:ext cx="6096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330200</xdr:colOff>
      <xdr:row>3</xdr:row>
      <xdr:rowOff>114300</xdr:rowOff>
    </xdr:from>
    <xdr:to>
      <xdr:col>9</xdr:col>
      <xdr:colOff>330200</xdr:colOff>
      <xdr:row>5</xdr:row>
      <xdr:rowOff>139700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F449165-9954-02C2-A1CE-4829EF4635B1}"/>
            </a:ext>
          </a:extLst>
        </xdr:cNvPr>
        <xdr:cNvCxnSpPr/>
      </xdr:nvCxnSpPr>
      <xdr:spPr>
        <a:xfrm>
          <a:off x="6394450" y="762000"/>
          <a:ext cx="0" cy="45085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330200</xdr:colOff>
      <xdr:row>7</xdr:row>
      <xdr:rowOff>44450</xdr:rowOff>
    </xdr:from>
    <xdr:to>
      <xdr:col>9</xdr:col>
      <xdr:colOff>336550</xdr:colOff>
      <xdr:row>9</xdr:row>
      <xdr:rowOff>101600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3995744-56FA-4ECD-B91B-134101B5A675}"/>
            </a:ext>
          </a:extLst>
        </xdr:cNvPr>
        <xdr:cNvCxnSpPr/>
      </xdr:nvCxnSpPr>
      <xdr:spPr>
        <a:xfrm flipV="1">
          <a:off x="6394450" y="1606550"/>
          <a:ext cx="6350" cy="48895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3</xdr:row>
      <xdr:rowOff>114300</xdr:rowOff>
    </xdr:from>
    <xdr:to>
      <xdr:col>9</xdr:col>
      <xdr:colOff>330200</xdr:colOff>
      <xdr:row>3</xdr:row>
      <xdr:rowOff>114300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9395A8C-8830-E5B1-9AD4-2D5AEE45A5BD}"/>
            </a:ext>
          </a:extLst>
        </xdr:cNvPr>
        <xdr:cNvCxnSpPr/>
      </xdr:nvCxnSpPr>
      <xdr:spPr>
        <a:xfrm flipH="1">
          <a:off x="5321300" y="762000"/>
          <a:ext cx="10731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</xdr:colOff>
      <xdr:row>9</xdr:row>
      <xdr:rowOff>95250</xdr:rowOff>
    </xdr:from>
    <xdr:to>
      <xdr:col>9</xdr:col>
      <xdr:colOff>336550</xdr:colOff>
      <xdr:row>9</xdr:row>
      <xdr:rowOff>95250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51981BD5-CFFF-404C-8DD4-99799276AF78}"/>
            </a:ext>
          </a:extLst>
        </xdr:cNvPr>
        <xdr:cNvCxnSpPr/>
      </xdr:nvCxnSpPr>
      <xdr:spPr>
        <a:xfrm flipH="1">
          <a:off x="5327650" y="2089150"/>
          <a:ext cx="10731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582792</xdr:colOff>
      <xdr:row>18</xdr:row>
      <xdr:rowOff>45356</xdr:rowOff>
    </xdr:from>
    <xdr:to>
      <xdr:col>5</xdr:col>
      <xdr:colOff>428460</xdr:colOff>
      <xdr:row>20</xdr:row>
      <xdr:rowOff>154214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4F988A2-3527-4752-BD27-C2A89E20F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5" t="12491" r="8122" b="9138"/>
        <a:stretch/>
      </xdr:blipFill>
      <xdr:spPr bwMode="auto">
        <a:xfrm>
          <a:off x="3540078" y="4308927"/>
          <a:ext cx="1170096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989692</xdr:colOff>
      <xdr:row>9</xdr:row>
      <xdr:rowOff>200478</xdr:rowOff>
    </xdr:from>
    <xdr:ext cx="407307" cy="2528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F57F333-2D89-5646-C262-7A04AB02A530}"/>
                </a:ext>
              </a:extLst>
            </xdr:cNvPr>
            <xdr:cNvSpPr txBox="1"/>
          </xdr:nvSpPr>
          <xdr:spPr>
            <a:xfrm>
              <a:off x="7258049" y="2259692"/>
              <a:ext cx="407307" cy="2528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𝝅</m:t>
                    </m:r>
                  </m:oMath>
                </m:oMathPara>
              </a14:m>
              <a:endParaRPr lang="en-US" sz="16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F57F333-2D89-5646-C262-7A04AB02A530}"/>
                </a:ext>
              </a:extLst>
            </xdr:cNvPr>
            <xdr:cNvSpPr txBox="1"/>
          </xdr:nvSpPr>
          <xdr:spPr>
            <a:xfrm>
              <a:off x="7258049" y="2259692"/>
              <a:ext cx="407307" cy="2528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𝝅</a:t>
              </a:r>
              <a:endParaRPr lang="en-US" sz="1600" b="1"/>
            </a:p>
          </xdr:txBody>
        </xdr:sp>
      </mc:Fallback>
    </mc:AlternateContent>
    <xdr:clientData/>
  </xdr:oneCellAnchor>
  <xdr:twoCellAnchor editAs="oneCell">
    <xdr:from>
      <xdr:col>11</xdr:col>
      <xdr:colOff>535213</xdr:colOff>
      <xdr:row>11</xdr:row>
      <xdr:rowOff>172357</xdr:rowOff>
    </xdr:from>
    <xdr:to>
      <xdr:col>12</xdr:col>
      <xdr:colOff>480785</xdr:colOff>
      <xdr:row>13</xdr:row>
      <xdr:rowOff>194705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AFA7AE-210A-02CF-DE9E-E8CE3BC1E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054" t="32719" r="36313" b="19759"/>
        <a:stretch/>
      </xdr:blipFill>
      <xdr:spPr>
        <a:xfrm>
          <a:off x="9942284" y="2748643"/>
          <a:ext cx="607787" cy="457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F83B-309C-4C1B-A9F8-632C90C0EDF4}">
  <dimension ref="A2:O49"/>
  <sheetViews>
    <sheetView workbookViewId="0">
      <selection activeCell="G13" sqref="G13"/>
    </sheetView>
  </sheetViews>
  <sheetFormatPr defaultRowHeight="16.5" x14ac:dyDescent="0.6"/>
  <cols>
    <col min="12" max="12" width="10.5" customWidth="1"/>
  </cols>
  <sheetData>
    <row r="2" spans="1:10" x14ac:dyDescent="0.6">
      <c r="A2" t="s">
        <v>0</v>
      </c>
      <c r="G2" t="s">
        <v>1</v>
      </c>
    </row>
    <row r="4" spans="1:10" x14ac:dyDescent="0.6">
      <c r="E4" t="s">
        <v>2</v>
      </c>
    </row>
    <row r="5" spans="1:10" x14ac:dyDescent="0.6">
      <c r="J5" t="s">
        <v>1</v>
      </c>
    </row>
    <row r="7" spans="1:10" x14ac:dyDescent="0.6">
      <c r="D7" t="s">
        <v>5</v>
      </c>
      <c r="E7" t="s">
        <v>3</v>
      </c>
      <c r="H7" t="s">
        <v>3</v>
      </c>
    </row>
    <row r="12" spans="1:10" x14ac:dyDescent="0.6">
      <c r="B12" t="s">
        <v>6</v>
      </c>
      <c r="F12" t="s">
        <v>7</v>
      </c>
    </row>
    <row r="13" spans="1:10" ht="16.899999999999999" x14ac:dyDescent="0.6">
      <c r="F13" t="s">
        <v>9</v>
      </c>
    </row>
    <row r="14" spans="1:10" x14ac:dyDescent="0.6">
      <c r="E14">
        <v>4</v>
      </c>
    </row>
    <row r="16" spans="1:10" x14ac:dyDescent="0.6">
      <c r="B16" t="s">
        <v>10</v>
      </c>
      <c r="D16" s="1" t="s">
        <v>11</v>
      </c>
      <c r="E16" s="1" t="s">
        <v>12</v>
      </c>
    </row>
    <row r="17" spans="1:15" x14ac:dyDescent="0.6">
      <c r="I17">
        <v>2</v>
      </c>
    </row>
    <row r="18" spans="1:15" x14ac:dyDescent="0.6">
      <c r="D18">
        <v>60</v>
      </c>
      <c r="E18" s="1" t="s">
        <v>13</v>
      </c>
      <c r="F18">
        <v>640</v>
      </c>
      <c r="G18" t="s">
        <v>14</v>
      </c>
      <c r="H18" s="2" t="s">
        <v>7</v>
      </c>
    </row>
    <row r="19" spans="1:15" x14ac:dyDescent="0.6">
      <c r="F19">
        <v>0.05</v>
      </c>
      <c r="G19" t="s">
        <v>15</v>
      </c>
    </row>
    <row r="20" spans="1:15" x14ac:dyDescent="0.6">
      <c r="D20" s="5" t="s">
        <v>16</v>
      </c>
      <c r="H20" s="4">
        <v>4</v>
      </c>
    </row>
    <row r="21" spans="1:15" x14ac:dyDescent="0.6">
      <c r="C21" t="s">
        <v>18</v>
      </c>
      <c r="D21" t="s">
        <v>19</v>
      </c>
      <c r="E21" s="1" t="s">
        <v>20</v>
      </c>
    </row>
    <row r="23" spans="1:15" x14ac:dyDescent="0.6">
      <c r="A23" t="s">
        <v>17</v>
      </c>
      <c r="C23" t="s">
        <v>22</v>
      </c>
      <c r="G23" t="s">
        <v>25</v>
      </c>
    </row>
    <row r="24" spans="1:15" x14ac:dyDescent="0.6">
      <c r="D24" s="1" t="s">
        <v>21</v>
      </c>
    </row>
    <row r="26" spans="1:15" x14ac:dyDescent="0.6">
      <c r="D26">
        <v>240</v>
      </c>
    </row>
    <row r="27" spans="1:15" x14ac:dyDescent="0.6">
      <c r="D27">
        <v>86400</v>
      </c>
    </row>
    <row r="28" spans="1:15" x14ac:dyDescent="0.6">
      <c r="D28" s="1" t="s">
        <v>23</v>
      </c>
      <c r="E28" t="s">
        <v>24</v>
      </c>
    </row>
    <row r="29" spans="1:15" x14ac:dyDescent="0.6">
      <c r="D29" s="1" t="s">
        <v>26</v>
      </c>
    </row>
    <row r="31" spans="1:15" x14ac:dyDescent="0.6">
      <c r="B31" t="s">
        <v>27</v>
      </c>
      <c r="D31" s="1" t="s">
        <v>47</v>
      </c>
      <c r="E31" s="1" t="s">
        <v>48</v>
      </c>
      <c r="J31" t="s">
        <v>44</v>
      </c>
      <c r="L31" s="1" t="s">
        <v>45</v>
      </c>
      <c r="M31" s="1" t="s">
        <v>46</v>
      </c>
    </row>
    <row r="32" spans="1:15" x14ac:dyDescent="0.6">
      <c r="G32" t="s">
        <v>28</v>
      </c>
      <c r="O32" t="s">
        <v>28</v>
      </c>
    </row>
    <row r="33" spans="2:15" x14ac:dyDescent="0.6">
      <c r="C33" t="s">
        <v>31</v>
      </c>
      <c r="G33" t="s">
        <v>29</v>
      </c>
      <c r="K33" t="s">
        <v>31</v>
      </c>
      <c r="O33" t="s">
        <v>29</v>
      </c>
    </row>
    <row r="34" spans="2:15" x14ac:dyDescent="0.6">
      <c r="D34" s="3">
        <v>4</v>
      </c>
      <c r="G34" t="s">
        <v>30</v>
      </c>
      <c r="L34" s="3">
        <v>4</v>
      </c>
      <c r="O34" t="s">
        <v>30</v>
      </c>
    </row>
    <row r="37" spans="2:15" x14ac:dyDescent="0.6">
      <c r="D37" s="3">
        <v>4</v>
      </c>
      <c r="L37" s="3">
        <v>4</v>
      </c>
    </row>
    <row r="39" spans="2:15" x14ac:dyDescent="0.6">
      <c r="D39" s="1" t="s">
        <v>32</v>
      </c>
      <c r="E39" t="s">
        <v>33</v>
      </c>
      <c r="L39" s="1" t="s">
        <v>49</v>
      </c>
      <c r="M39" t="s">
        <v>33</v>
      </c>
    </row>
    <row r="40" spans="2:15" x14ac:dyDescent="0.6">
      <c r="B40" t="s">
        <v>34</v>
      </c>
      <c r="J40" t="s">
        <v>34</v>
      </c>
    </row>
    <row r="41" spans="2:15" x14ac:dyDescent="0.6">
      <c r="B41" t="s">
        <v>35</v>
      </c>
      <c r="D41" s="1" t="s">
        <v>23</v>
      </c>
      <c r="E41" s="1" t="s">
        <v>36</v>
      </c>
      <c r="J41" t="s">
        <v>35</v>
      </c>
      <c r="L41" s="1" t="s">
        <v>23</v>
      </c>
      <c r="M41" s="1" t="s">
        <v>50</v>
      </c>
    </row>
    <row r="42" spans="2:15" x14ac:dyDescent="0.6">
      <c r="D42" s="1" t="s">
        <v>32</v>
      </c>
      <c r="L42" s="1" t="s">
        <v>49</v>
      </c>
    </row>
    <row r="44" spans="2:15" x14ac:dyDescent="0.6">
      <c r="B44" t="s">
        <v>37</v>
      </c>
      <c r="J44" t="s">
        <v>37</v>
      </c>
    </row>
    <row r="46" spans="2:15" ht="16.899999999999999" x14ac:dyDescent="0.6">
      <c r="D46" s="1" t="s">
        <v>39</v>
      </c>
      <c r="G46" s="1" t="s">
        <v>41</v>
      </c>
      <c r="L46" s="1" t="s">
        <v>51</v>
      </c>
      <c r="O46" s="1" t="s">
        <v>53</v>
      </c>
    </row>
    <row r="47" spans="2:15" x14ac:dyDescent="0.6">
      <c r="D47" s="55" t="s">
        <v>38</v>
      </c>
      <c r="E47" s="55"/>
      <c r="L47" s="55" t="s">
        <v>52</v>
      </c>
      <c r="M47" s="55"/>
    </row>
    <row r="49" spans="4:15" x14ac:dyDescent="0.6">
      <c r="D49" s="1" t="s">
        <v>40</v>
      </c>
      <c r="F49" t="s">
        <v>42</v>
      </c>
      <c r="G49" t="s">
        <v>43</v>
      </c>
      <c r="L49" s="1" t="s">
        <v>54</v>
      </c>
      <c r="N49" t="s">
        <v>55</v>
      </c>
      <c r="O49" t="s">
        <v>56</v>
      </c>
    </row>
  </sheetData>
  <mergeCells count="2">
    <mergeCell ref="D47:E47"/>
    <mergeCell ref="L47:M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4109-7BB2-4575-A507-E71FDE118F63}">
  <dimension ref="A1:M27"/>
  <sheetViews>
    <sheetView tabSelected="1" topLeftCell="A9" zoomScale="70" zoomScaleNormal="70" workbookViewId="0">
      <selection activeCell="E36" sqref="E36"/>
    </sheetView>
  </sheetViews>
  <sheetFormatPr defaultRowHeight="16.5" x14ac:dyDescent="0.6"/>
  <cols>
    <col min="2" max="2" width="21.4375" bestFit="1" customWidth="1"/>
    <col min="9" max="9" width="19.6875" bestFit="1" customWidth="1"/>
    <col min="10" max="10" width="10.5625" customWidth="1"/>
    <col min="11" max="11" width="12.8125" customWidth="1"/>
  </cols>
  <sheetData>
    <row r="1" spans="1:13" ht="18.75" thickBot="1" x14ac:dyDescent="0.65">
      <c r="B1" s="34" t="s">
        <v>88</v>
      </c>
    </row>
    <row r="2" spans="1:13" ht="16.899999999999999" thickBot="1" x14ac:dyDescent="0.65">
      <c r="A2" s="6">
        <v>1</v>
      </c>
      <c r="B2" s="7" t="s">
        <v>57</v>
      </c>
      <c r="C2" s="7" t="s">
        <v>58</v>
      </c>
      <c r="D2" s="7"/>
      <c r="E2" s="7"/>
      <c r="F2" s="7"/>
      <c r="G2" s="7"/>
      <c r="H2" s="7"/>
      <c r="I2" s="7"/>
      <c r="J2" s="8"/>
    </row>
    <row r="3" spans="1:13" ht="16.899999999999999" thickBot="1" x14ac:dyDescent="0.65">
      <c r="A3" s="9"/>
      <c r="B3" s="36">
        <v>480</v>
      </c>
      <c r="D3" s="10">
        <f>B3</f>
        <v>480</v>
      </c>
      <c r="E3" t="s">
        <v>93</v>
      </c>
      <c r="J3" s="11"/>
    </row>
    <row r="4" spans="1:13" ht="19.149999999999999" thickBot="1" x14ac:dyDescent="0.75">
      <c r="A4" s="9"/>
      <c r="F4" s="17" t="s">
        <v>74</v>
      </c>
      <c r="G4" s="18">
        <f>(B3/B6)/D6</f>
        <v>2.7777777777777779E-3</v>
      </c>
      <c r="H4" t="s">
        <v>75</v>
      </c>
      <c r="J4" s="11"/>
    </row>
    <row r="5" spans="1:13" ht="16.899999999999999" thickBot="1" x14ac:dyDescent="0.65">
      <c r="A5" s="9">
        <v>2</v>
      </c>
      <c r="B5" t="s">
        <v>59</v>
      </c>
      <c r="F5" s="25" t="s">
        <v>74</v>
      </c>
      <c r="G5" s="26">
        <f>G4*1000</f>
        <v>2.7777777777777777</v>
      </c>
      <c r="H5" t="s">
        <v>76</v>
      </c>
      <c r="J5" s="11"/>
    </row>
    <row r="6" spans="1:13" ht="16.899999999999999" thickBot="1" x14ac:dyDescent="0.65">
      <c r="A6" s="12"/>
      <c r="B6" s="36">
        <v>2</v>
      </c>
      <c r="C6" s="13"/>
      <c r="D6" s="14">
        <v>86400</v>
      </c>
      <c r="E6" t="s">
        <v>92</v>
      </c>
      <c r="F6" s="13"/>
      <c r="G6" s="13"/>
      <c r="H6" s="13"/>
      <c r="I6" s="13"/>
    </row>
    <row r="7" spans="1:13" ht="21.75" thickBot="1" x14ac:dyDescent="0.75">
      <c r="A7" s="6"/>
      <c r="B7" s="7"/>
      <c r="C7" s="7"/>
      <c r="D7" s="7"/>
      <c r="E7" s="7"/>
      <c r="F7" s="7"/>
      <c r="G7" s="7"/>
      <c r="H7" s="7"/>
      <c r="I7" s="19" t="s">
        <v>79</v>
      </c>
      <c r="J7" s="43">
        <f>G4</f>
        <v>2.7777777777777779E-3</v>
      </c>
      <c r="K7" s="20" t="s">
        <v>78</v>
      </c>
    </row>
    <row r="8" spans="1:13" ht="16.899999999999999" thickBot="1" x14ac:dyDescent="0.65">
      <c r="A8" s="9">
        <v>3</v>
      </c>
      <c r="B8" t="s">
        <v>60</v>
      </c>
      <c r="J8" s="11"/>
    </row>
    <row r="9" spans="1:13" ht="19.149999999999999" thickBot="1" x14ac:dyDescent="0.75">
      <c r="A9" s="9"/>
      <c r="B9" s="36">
        <v>50</v>
      </c>
      <c r="D9" s="10">
        <v>86400</v>
      </c>
      <c r="E9" t="s">
        <v>92</v>
      </c>
      <c r="F9" s="17" t="s">
        <v>74</v>
      </c>
      <c r="G9" s="18">
        <f>(B9/D9)</f>
        <v>5.7870370370370367E-4</v>
      </c>
      <c r="H9" t="s">
        <v>75</v>
      </c>
      <c r="J9" s="11"/>
    </row>
    <row r="10" spans="1:13" ht="16.899999999999999" thickBot="1" x14ac:dyDescent="0.65">
      <c r="A10" s="12"/>
      <c r="B10" s="13"/>
      <c r="C10" s="13"/>
      <c r="D10" s="13"/>
      <c r="E10" s="13"/>
      <c r="F10" s="27" t="s">
        <v>74</v>
      </c>
      <c r="G10" s="28">
        <f>G9*1000</f>
        <v>0.57870370370370372</v>
      </c>
      <c r="H10" s="13" t="s">
        <v>76</v>
      </c>
      <c r="I10" s="13"/>
      <c r="J10" s="15"/>
    </row>
    <row r="11" spans="1:13" ht="23.65" x14ac:dyDescent="0.65">
      <c r="A11" s="6"/>
      <c r="B11" s="7"/>
      <c r="C11" s="7"/>
      <c r="D11" s="7"/>
      <c r="E11" s="7"/>
      <c r="F11" s="7"/>
      <c r="G11" s="21"/>
      <c r="H11" s="7"/>
      <c r="I11" s="7"/>
      <c r="J11" s="42" t="s">
        <v>96</v>
      </c>
    </row>
    <row r="12" spans="1:13" ht="16.899999999999999" thickBot="1" x14ac:dyDescent="0.65">
      <c r="A12" s="9">
        <v>4</v>
      </c>
      <c r="B12" t="s">
        <v>61</v>
      </c>
      <c r="E12" s="22" t="s">
        <v>67</v>
      </c>
      <c r="G12" s="22" t="s">
        <v>65</v>
      </c>
      <c r="I12" s="16">
        <v>3.14</v>
      </c>
      <c r="J12" s="29">
        <f>C13*C13</f>
        <v>1.444E-3</v>
      </c>
    </row>
    <row r="13" spans="1:13" ht="16.899999999999999" thickBot="1" x14ac:dyDescent="0.65">
      <c r="A13" s="40" t="s">
        <v>8</v>
      </c>
      <c r="B13" s="30" t="s">
        <v>84</v>
      </c>
      <c r="C13" s="36">
        <v>3.7999999999999999E-2</v>
      </c>
      <c r="D13" t="s">
        <v>87</v>
      </c>
      <c r="E13" s="22" t="s">
        <v>68</v>
      </c>
      <c r="G13" s="22" t="s">
        <v>66</v>
      </c>
      <c r="I13" s="16">
        <v>4</v>
      </c>
      <c r="J13" s="11"/>
    </row>
    <row r="14" spans="1:13" ht="21.4" thickBot="1" x14ac:dyDescent="0.7">
      <c r="A14" s="9"/>
      <c r="B14" t="s">
        <v>94</v>
      </c>
      <c r="E14" s="22" t="s">
        <v>73</v>
      </c>
      <c r="G14" s="22" t="s">
        <v>69</v>
      </c>
      <c r="I14" s="37" t="s">
        <v>31</v>
      </c>
      <c r="J14" s="44">
        <f>(I12/I13)*J12</f>
        <v>1.1335399999999999E-3</v>
      </c>
      <c r="K14" t="s">
        <v>33</v>
      </c>
      <c r="L14" s="34" t="s">
        <v>31</v>
      </c>
      <c r="M14" s="34"/>
    </row>
    <row r="15" spans="1:13" ht="21.4" thickBot="1" x14ac:dyDescent="0.7">
      <c r="A15" s="9"/>
      <c r="B15" t="s">
        <v>95</v>
      </c>
      <c r="E15" s="22" t="s">
        <v>63</v>
      </c>
      <c r="G15" s="22" t="s">
        <v>70</v>
      </c>
      <c r="I15" s="38" t="s">
        <v>77</v>
      </c>
      <c r="J15" s="45">
        <f>J7/J14</f>
        <v>2.4505335301601865</v>
      </c>
      <c r="K15" t="s">
        <v>80</v>
      </c>
      <c r="L15" s="34"/>
      <c r="M15" s="34"/>
    </row>
    <row r="16" spans="1:13" ht="20.65" x14ac:dyDescent="0.6">
      <c r="A16" s="9"/>
      <c r="E16" s="22" t="s">
        <v>64</v>
      </c>
      <c r="G16" s="22" t="s">
        <v>71</v>
      </c>
      <c r="I16" s="39" t="s">
        <v>91</v>
      </c>
      <c r="J16" s="24">
        <f>J15*J15</f>
        <v>6.0051145824393455</v>
      </c>
      <c r="L16" s="34" t="s">
        <v>77</v>
      </c>
      <c r="M16" s="34" t="s">
        <v>97</v>
      </c>
    </row>
    <row r="17" spans="1:11" ht="16.899999999999999" thickBot="1" x14ac:dyDescent="0.65">
      <c r="A17" s="12"/>
      <c r="B17" s="13"/>
      <c r="C17" s="13"/>
      <c r="D17" s="13"/>
      <c r="E17" s="13"/>
      <c r="F17" s="13"/>
      <c r="G17" s="23" t="s">
        <v>72</v>
      </c>
      <c r="H17" s="13"/>
      <c r="I17" s="13"/>
      <c r="J17" s="15"/>
    </row>
    <row r="18" spans="1:11" ht="18.75" thickBot="1" x14ac:dyDescent="0.65">
      <c r="A18">
        <v>5</v>
      </c>
      <c r="B18" t="s">
        <v>62</v>
      </c>
      <c r="H18" s="48" t="s">
        <v>98</v>
      </c>
    </row>
    <row r="19" spans="1:11" ht="24.4" thickBot="1" x14ac:dyDescent="0.9">
      <c r="A19" s="41" t="s">
        <v>4</v>
      </c>
      <c r="B19" s="36">
        <v>640</v>
      </c>
      <c r="G19" s="22" t="s">
        <v>81</v>
      </c>
      <c r="H19" s="16">
        <v>1.7999999999999999E-2</v>
      </c>
      <c r="I19" s="31" t="s">
        <v>85</v>
      </c>
      <c r="J19" s="46">
        <f>H19*((B19/C13)*J16/(H20*H21))</f>
        <v>92.787864141988919</v>
      </c>
      <c r="K19" t="s">
        <v>87</v>
      </c>
    </row>
    <row r="20" spans="1:11" ht="16.899999999999999" thickBot="1" x14ac:dyDescent="0.65">
      <c r="G20" s="35" t="s">
        <v>90</v>
      </c>
      <c r="H20" s="16">
        <v>2</v>
      </c>
      <c r="I20" s="32" t="s">
        <v>86</v>
      </c>
      <c r="J20" s="33"/>
    </row>
    <row r="21" spans="1:11" ht="16.899999999999999" thickBot="1" x14ac:dyDescent="0.65">
      <c r="A21">
        <v>6</v>
      </c>
      <c r="B21" t="s">
        <v>89</v>
      </c>
      <c r="G21" s="22" t="s">
        <v>82</v>
      </c>
      <c r="H21" s="16">
        <v>9.81</v>
      </c>
    </row>
    <row r="22" spans="1:11" ht="16.899999999999999" thickBot="1" x14ac:dyDescent="0.65">
      <c r="A22" s="41" t="s">
        <v>83</v>
      </c>
      <c r="B22" s="36">
        <v>60</v>
      </c>
    </row>
    <row r="23" spans="1:11" ht="18.399999999999999" x14ac:dyDescent="0.6">
      <c r="H23" s="47" t="s">
        <v>99</v>
      </c>
      <c r="I23" s="50">
        <f>J19</f>
        <v>92.787864141988919</v>
      </c>
      <c r="J23" s="49" t="s">
        <v>100</v>
      </c>
      <c r="K23" s="49">
        <f>B22</f>
        <v>60</v>
      </c>
    </row>
    <row r="24" spans="1:11" x14ac:dyDescent="0.6">
      <c r="I24" s="51" t="s">
        <v>101</v>
      </c>
    </row>
    <row r="25" spans="1:11" x14ac:dyDescent="0.6">
      <c r="I25" s="51"/>
    </row>
    <row r="26" spans="1:11" x14ac:dyDescent="0.6">
      <c r="I26" s="52">
        <f>J19</f>
        <v>92.787864141988919</v>
      </c>
      <c r="J26" s="53" t="s">
        <v>102</v>
      </c>
      <c r="K26" s="53">
        <f>B22</f>
        <v>60</v>
      </c>
    </row>
    <row r="27" spans="1:11" x14ac:dyDescent="0.6">
      <c r="I27" s="54" t="s">
        <v>103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ตัวอย่าง</vt:lpstr>
      <vt:lpstr>คำนวณ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PHATCHARA JAIMA</dc:creator>
  <cp:lastModifiedBy>Pornpimol Kantalee</cp:lastModifiedBy>
  <dcterms:created xsi:type="dcterms:W3CDTF">2024-05-26T16:23:50Z</dcterms:created>
  <dcterms:modified xsi:type="dcterms:W3CDTF">2024-06-26T10:20:41Z</dcterms:modified>
</cp:coreProperties>
</file>